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20" windowHeight="11020" tabRatio="500" activeTab="1"/>
  </bookViews>
  <sheets>
    <sheet name="Income" sheetId="1" r:id="rId1"/>
    <sheet name="Expenses" sheetId="2" r:id="rId2"/>
  </sheets>
  <definedNames>
    <definedName name="_xlnm.Print_Area" localSheetId="1">'Expenses'!$A$1:$M$73</definedName>
  </definedNames>
  <calcPr fullCalcOnLoad="1"/>
</workbook>
</file>

<file path=xl/sharedStrings.xml><?xml version="1.0" encoding="utf-8"?>
<sst xmlns="http://schemas.openxmlformats.org/spreadsheetml/2006/main" count="87" uniqueCount="70">
  <si>
    <t>Payroll</t>
  </si>
  <si>
    <t>Payroll Taxes</t>
  </si>
  <si>
    <t>Database Fee</t>
  </si>
  <si>
    <t>Operating Expenses</t>
  </si>
  <si>
    <t>Payroll/Bank/Credit Card Fees</t>
  </si>
  <si>
    <t>Office Supplies</t>
  </si>
  <si>
    <t>Telephone &amp; Internet</t>
  </si>
  <si>
    <t>Computer Purchase Expense</t>
  </si>
  <si>
    <t>Occupancy Expenses</t>
  </si>
  <si>
    <t>Utilities</t>
  </si>
  <si>
    <t>Trash Pickup</t>
  </si>
  <si>
    <t>Property Maintenance</t>
  </si>
  <si>
    <t>Housekeeping</t>
  </si>
  <si>
    <t>Insurance</t>
  </si>
  <si>
    <t>Programming</t>
  </si>
  <si>
    <t>Teen</t>
  </si>
  <si>
    <t>TOTAL</t>
  </si>
  <si>
    <t xml:space="preserve">Collection </t>
  </si>
  <si>
    <t>Fundraising Expenses</t>
  </si>
  <si>
    <t>Other Expenses</t>
  </si>
  <si>
    <t>Misc. Expenses</t>
  </si>
  <si>
    <t>TOTAL EXPENSES</t>
  </si>
  <si>
    <t>EXPENSES</t>
  </si>
  <si>
    <t>REVENUE</t>
  </si>
  <si>
    <t>Solebury Township</t>
  </si>
  <si>
    <t>New Hope Borough</t>
  </si>
  <si>
    <t>Misc/Library Fees and Sales</t>
  </si>
  <si>
    <t>Annual Fund</t>
  </si>
  <si>
    <t>Board Events</t>
  </si>
  <si>
    <t>Programming Grants</t>
  </si>
  <si>
    <t>Endowment Draw (Restricted)</t>
  </si>
  <si>
    <t>TOTAL REVENUE</t>
  </si>
  <si>
    <t>PROFIT/LOSS</t>
  </si>
  <si>
    <t>Summer Reading Club</t>
  </si>
  <si>
    <t>Sub-Total General Revenue</t>
  </si>
  <si>
    <t>General Revenue</t>
  </si>
  <si>
    <t>Misc Operating Expenses</t>
  </si>
  <si>
    <t>Development/Marketing</t>
  </si>
  <si>
    <t>Spring Funding Campaign</t>
  </si>
  <si>
    <t>PA State Aid</t>
  </si>
  <si>
    <t>Children's Programs - Other</t>
  </si>
  <si>
    <t>Adult Programs/Lectures</t>
  </si>
  <si>
    <t>Staff Salaries</t>
  </si>
  <si>
    <t>NH-S FREE LIBRARY</t>
  </si>
  <si>
    <t>Approved</t>
  </si>
  <si>
    <t>Thru</t>
  </si>
  <si>
    <t>Projected</t>
  </si>
  <si>
    <t>incl above</t>
  </si>
  <si>
    <t>Security</t>
  </si>
  <si>
    <t>Proposed</t>
  </si>
  <si>
    <t>11% of salaries</t>
  </si>
  <si>
    <t>Bookkeeper &amp; Accountant</t>
  </si>
  <si>
    <t>1.1% of salaries</t>
  </si>
  <si>
    <t>Notes</t>
  </si>
  <si>
    <t xml:space="preserve">12.0% mandated, budget=  </t>
  </si>
  <si>
    <t>Centennial Fundraising Program</t>
  </si>
  <si>
    <t>Centennial Expenses/Events</t>
  </si>
  <si>
    <t>&lt;----------------------------2018 Budget--------------------------&gt;</t>
  </si>
  <si>
    <t>Misc. Gifts</t>
  </si>
  <si>
    <t>2.5% increase with $16K part-time</t>
  </si>
  <si>
    <t>BK+2.5%, $7125 for Acct+Audit</t>
  </si>
  <si>
    <t>Matching Funds, United Way, etc.</t>
  </si>
  <si>
    <t>Summer Reading Program</t>
  </si>
  <si>
    <t>Larry's estimate</t>
  </si>
  <si>
    <t>x</t>
  </si>
  <si>
    <t>Website Dev/Advertising/Travel</t>
  </si>
  <si>
    <t>Adult Programming Grant</t>
  </si>
  <si>
    <t>2019 PROPOSED BUDGET - FINAL DRAFT</t>
  </si>
  <si>
    <t>Funds Raised for Endowment</t>
  </si>
  <si>
    <t>Workers Comp Insurance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</si>
</sst>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&quot;$&quot;#,##0.000"/>
    <numFmt numFmtId="175" formatCode="0.0%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2"/>
      <name val="Calibri"/>
      <family val="0"/>
    </font>
    <font>
      <u val="single"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b/>
      <u val="single"/>
      <sz val="12"/>
      <color theme="1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172" fontId="41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1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/>
    </xf>
    <xf numFmtId="172" fontId="37" fillId="0" borderId="0" xfId="0" applyNumberFormat="1" applyFont="1" applyBorder="1" applyAlignment="1">
      <alignment horizontal="right"/>
    </xf>
    <xf numFmtId="172" fontId="42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21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3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" fontId="37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2" fontId="37" fillId="0" borderId="0" xfId="0" applyNumberFormat="1" applyFon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1" fillId="0" borderId="0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 horizontal="center"/>
    </xf>
    <xf numFmtId="172" fontId="43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25" defaultRowHeight="15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3"/>
  <sheetViews>
    <sheetView tabSelected="1" workbookViewId="0" topLeftCell="A1">
      <selection activeCell="A4" sqref="A4"/>
    </sheetView>
  </sheetViews>
  <sheetFormatPr defaultColWidth="11.125" defaultRowHeight="15.75"/>
  <cols>
    <col min="1" max="1" width="5.00390625" style="2" customWidth="1"/>
    <col min="2" max="2" width="28.875" style="2" customWidth="1"/>
    <col min="3" max="3" width="13.125" style="2" customWidth="1"/>
    <col min="4" max="4" width="5.375" style="0" customWidth="1"/>
    <col min="5" max="5" width="11.125" style="0" customWidth="1"/>
    <col min="6" max="6" width="5.625" style="20" customWidth="1"/>
    <col min="7" max="7" width="14.875" style="0" customWidth="1"/>
    <col min="8" max="8" width="6.00390625" style="0" customWidth="1"/>
    <col min="9" max="9" width="11.125" style="0" customWidth="1"/>
    <col min="10" max="10" width="2.875" style="0" customWidth="1"/>
  </cols>
  <sheetData>
    <row r="2" spans="1:13" s="3" customFormat="1" ht="18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" customFormat="1" ht="18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3:10" ht="15" customHeight="1">
      <c r="C5" s="2" t="s">
        <v>57</v>
      </c>
      <c r="D5" s="2"/>
      <c r="I5" s="21">
        <v>2019</v>
      </c>
      <c r="J5" s="20"/>
    </row>
    <row r="6" spans="3:11" ht="15">
      <c r="C6" s="4"/>
      <c r="D6" s="2"/>
      <c r="E6" s="21" t="s">
        <v>45</v>
      </c>
      <c r="G6" s="21" t="s">
        <v>46</v>
      </c>
      <c r="I6" s="21" t="s">
        <v>49</v>
      </c>
      <c r="J6" s="20"/>
      <c r="K6" t="s">
        <v>53</v>
      </c>
    </row>
    <row r="7" spans="2:10" ht="15">
      <c r="B7" s="4" t="s">
        <v>23</v>
      </c>
      <c r="C7" s="4" t="s">
        <v>44</v>
      </c>
      <c r="D7" s="2"/>
      <c r="E7" s="22">
        <v>42947</v>
      </c>
      <c r="G7" s="22">
        <v>43100</v>
      </c>
      <c r="I7" s="20"/>
      <c r="J7" s="20"/>
    </row>
    <row r="8" spans="2:4" ht="15">
      <c r="B8" s="5" t="s">
        <v>35</v>
      </c>
      <c r="D8" s="2"/>
    </row>
    <row r="9" spans="2:11" ht="15">
      <c r="B9" s="31" t="s">
        <v>58</v>
      </c>
      <c r="D9" s="2"/>
      <c r="E9" s="23">
        <v>3212</v>
      </c>
      <c r="F9" s="34"/>
      <c r="G9" s="23">
        <v>5000</v>
      </c>
      <c r="I9" s="23">
        <v>5000</v>
      </c>
      <c r="K9" t="s">
        <v>61</v>
      </c>
    </row>
    <row r="10" spans="2:9" ht="15">
      <c r="B10" s="2" t="s">
        <v>39</v>
      </c>
      <c r="C10" s="6">
        <v>29232</v>
      </c>
      <c r="D10" s="2"/>
      <c r="E10" s="23">
        <v>29232</v>
      </c>
      <c r="F10" s="34"/>
      <c r="G10" s="23">
        <v>29232</v>
      </c>
      <c r="I10" s="23">
        <v>29232</v>
      </c>
    </row>
    <row r="11" spans="2:9" ht="15">
      <c r="B11" s="2" t="s">
        <v>24</v>
      </c>
      <c r="C11" s="6">
        <v>100000</v>
      </c>
      <c r="D11" s="2"/>
      <c r="E11" s="23">
        <v>79000</v>
      </c>
      <c r="F11" s="34"/>
      <c r="G11" s="23">
        <v>100000</v>
      </c>
      <c r="I11" s="23">
        <v>120000</v>
      </c>
    </row>
    <row r="12" spans="2:9" ht="15">
      <c r="B12" s="2" t="s">
        <v>25</v>
      </c>
      <c r="C12" s="6">
        <v>32644</v>
      </c>
      <c r="D12" s="2"/>
      <c r="E12" s="23">
        <v>13927</v>
      </c>
      <c r="F12" s="34"/>
      <c r="G12" s="23">
        <v>32644</v>
      </c>
      <c r="I12" s="23">
        <v>42900</v>
      </c>
    </row>
    <row r="13" spans="2:9" ht="15">
      <c r="B13" s="2" t="s">
        <v>26</v>
      </c>
      <c r="C13" s="6">
        <v>9000</v>
      </c>
      <c r="D13" s="2"/>
      <c r="E13" s="23">
        <v>4786</v>
      </c>
      <c r="F13" s="34"/>
      <c r="G13" s="23">
        <v>8204</v>
      </c>
      <c r="I13" s="23">
        <v>8200</v>
      </c>
    </row>
    <row r="14" spans="2:9" ht="15">
      <c r="B14" s="2" t="s">
        <v>27</v>
      </c>
      <c r="C14" s="7">
        <v>45000</v>
      </c>
      <c r="D14" s="2"/>
      <c r="E14" s="23">
        <v>0</v>
      </c>
      <c r="F14" s="34"/>
      <c r="G14" s="23">
        <v>35000</v>
      </c>
      <c r="I14" s="23">
        <v>25000</v>
      </c>
    </row>
    <row r="15" spans="2:9" ht="15">
      <c r="B15" s="2" t="s">
        <v>28</v>
      </c>
      <c r="C15" s="6">
        <v>20500</v>
      </c>
      <c r="D15" s="2"/>
      <c r="E15" s="23">
        <v>13636</v>
      </c>
      <c r="F15" s="34"/>
      <c r="G15" s="23">
        <v>20500</v>
      </c>
      <c r="I15" s="23">
        <v>15500</v>
      </c>
    </row>
    <row r="16" spans="2:11" ht="15">
      <c r="B16" s="2" t="s">
        <v>29</v>
      </c>
      <c r="C16" s="6">
        <v>9000</v>
      </c>
      <c r="D16" s="2"/>
      <c r="E16" s="29">
        <v>5600</v>
      </c>
      <c r="F16" s="34"/>
      <c r="G16" s="32">
        <v>6000</v>
      </c>
      <c r="I16" s="23">
        <v>6000</v>
      </c>
      <c r="K16" t="s">
        <v>62</v>
      </c>
    </row>
    <row r="17" spans="2:9" ht="15">
      <c r="B17" s="2" t="s">
        <v>30</v>
      </c>
      <c r="C17" s="6">
        <v>4000</v>
      </c>
      <c r="D17" s="2"/>
      <c r="E17" s="23">
        <v>0</v>
      </c>
      <c r="G17" s="32">
        <v>4400</v>
      </c>
      <c r="I17" s="23">
        <v>4400</v>
      </c>
    </row>
    <row r="18" spans="2:9" ht="15">
      <c r="B18" s="24" t="s">
        <v>55</v>
      </c>
      <c r="C18" s="6">
        <v>7500</v>
      </c>
      <c r="D18" s="2"/>
      <c r="E18" s="23">
        <v>0</v>
      </c>
      <c r="G18" s="32">
        <v>0</v>
      </c>
      <c r="I18" s="29">
        <v>0</v>
      </c>
    </row>
    <row r="19" spans="2:9" ht="15">
      <c r="B19" s="2" t="s">
        <v>38</v>
      </c>
      <c r="C19" s="6">
        <v>10000</v>
      </c>
      <c r="D19" s="2"/>
      <c r="E19" s="29">
        <v>24417</v>
      </c>
      <c r="G19" s="32">
        <v>24417</v>
      </c>
      <c r="I19" s="23">
        <v>24700</v>
      </c>
    </row>
    <row r="20" spans="2:9" ht="15">
      <c r="B20" s="2" t="s">
        <v>34</v>
      </c>
      <c r="C20" s="6">
        <f>SUM(C10:C19)</f>
        <v>266876</v>
      </c>
      <c r="D20" s="6"/>
      <c r="E20" s="6">
        <f>SUM(E9:E19)</f>
        <v>173810</v>
      </c>
      <c r="F20" s="35"/>
      <c r="G20" s="6">
        <f>SUM(G10:G19)</f>
        <v>260397</v>
      </c>
      <c r="H20" s="6"/>
      <c r="I20" s="6">
        <f>SUM(I9:I19)</f>
        <v>280932</v>
      </c>
    </row>
    <row r="21" spans="2:9" ht="15.75" customHeight="1">
      <c r="B21" s="2" t="s">
        <v>66</v>
      </c>
      <c r="C21" s="8">
        <v>2500</v>
      </c>
      <c r="D21" s="8"/>
      <c r="E21" s="8">
        <v>2500</v>
      </c>
      <c r="F21" s="35"/>
      <c r="G21" s="8">
        <v>2500</v>
      </c>
      <c r="I21" s="23">
        <v>2500</v>
      </c>
    </row>
    <row r="22" spans="1:9" s="1" customFormat="1" ht="15">
      <c r="A22" s="9"/>
      <c r="B22" s="4" t="s">
        <v>31</v>
      </c>
      <c r="C22" s="10">
        <f>SUM(C20:C21)</f>
        <v>269376</v>
      </c>
      <c r="D22" s="10"/>
      <c r="E22" s="10">
        <f>SUM(E20:E21)</f>
        <v>176310</v>
      </c>
      <c r="F22" s="36" t="s">
        <v>64</v>
      </c>
      <c r="G22" s="10">
        <f>SUM(G20:G21)</f>
        <v>262897</v>
      </c>
      <c r="H22" s="10"/>
      <c r="I22" s="10">
        <f>SUM(I20:I21)</f>
        <v>283432</v>
      </c>
    </row>
    <row r="23" spans="1:6" s="1" customFormat="1" ht="9" customHeight="1">
      <c r="A23" s="9"/>
      <c r="B23" s="4"/>
      <c r="C23" s="11"/>
      <c r="D23" s="4"/>
      <c r="F23" s="21"/>
    </row>
    <row r="24" spans="3:4" ht="15">
      <c r="C24" s="6"/>
      <c r="D24" s="4"/>
    </row>
    <row r="25" spans="2:4" ht="15">
      <c r="B25" s="4" t="s">
        <v>22</v>
      </c>
      <c r="C25" s="6"/>
      <c r="D25" s="4"/>
    </row>
    <row r="26" spans="2:14" ht="15">
      <c r="B26" s="12" t="s">
        <v>17</v>
      </c>
      <c r="C26" s="6">
        <v>32200</v>
      </c>
      <c r="D26" s="19"/>
      <c r="E26" s="23">
        <v>19396</v>
      </c>
      <c r="F26" s="34" t="s">
        <v>64</v>
      </c>
      <c r="G26" s="23">
        <v>32200</v>
      </c>
      <c r="H26" s="23"/>
      <c r="I26" s="23">
        <v>32400</v>
      </c>
      <c r="K26" t="s">
        <v>54</v>
      </c>
      <c r="M26" s="27">
        <f>I26/I69</f>
        <v>0.11431324180142695</v>
      </c>
      <c r="N26" s="26"/>
    </row>
    <row r="27" spans="3:4" ht="9" customHeight="1">
      <c r="C27" s="6"/>
      <c r="D27" s="19"/>
    </row>
    <row r="28" spans="2:4" ht="15">
      <c r="B28" s="12" t="s">
        <v>0</v>
      </c>
      <c r="C28" s="6"/>
      <c r="D28" s="19"/>
    </row>
    <row r="29" spans="2:11" ht="15">
      <c r="B29" s="13" t="s">
        <v>42</v>
      </c>
      <c r="C29" s="6">
        <v>149794</v>
      </c>
      <c r="D29" s="19"/>
      <c r="E29" s="23">
        <v>83175</v>
      </c>
      <c r="F29" s="34" t="s">
        <v>64</v>
      </c>
      <c r="G29" s="23">
        <v>142585</v>
      </c>
      <c r="H29" s="23"/>
      <c r="I29" s="23">
        <v>148411</v>
      </c>
      <c r="J29" s="23"/>
      <c r="K29" t="s">
        <v>59</v>
      </c>
    </row>
    <row r="30" spans="2:11" ht="15">
      <c r="B30" s="2" t="s">
        <v>1</v>
      </c>
      <c r="C30" s="14">
        <v>16477</v>
      </c>
      <c r="D30" s="19"/>
      <c r="E30" s="23">
        <v>7441</v>
      </c>
      <c r="F30" s="34"/>
      <c r="G30" s="23">
        <f>G29*0.11</f>
        <v>15684.35</v>
      </c>
      <c r="H30" s="23"/>
      <c r="I30" s="23">
        <f>I29*0.11</f>
        <v>16325.210000000001</v>
      </c>
      <c r="J30" s="23"/>
      <c r="K30" t="s">
        <v>50</v>
      </c>
    </row>
    <row r="31" spans="2:11" ht="15">
      <c r="B31" s="2" t="s">
        <v>69</v>
      </c>
      <c r="C31" s="14">
        <v>1648</v>
      </c>
      <c r="D31" s="19"/>
      <c r="E31" s="23">
        <v>39</v>
      </c>
      <c r="F31" s="34"/>
      <c r="G31" s="23">
        <f>G29*0.011</f>
        <v>1568.435</v>
      </c>
      <c r="H31" s="23"/>
      <c r="I31" s="23">
        <f>I29*0.011</f>
        <v>1632.521</v>
      </c>
      <c r="J31" s="23"/>
      <c r="K31" t="s">
        <v>52</v>
      </c>
    </row>
    <row r="32" spans="2:10" ht="15">
      <c r="B32" s="2" t="s">
        <v>16</v>
      </c>
      <c r="C32" s="6">
        <f>SUM(C29:C31)</f>
        <v>167919</v>
      </c>
      <c r="D32" s="19"/>
      <c r="E32" s="23">
        <f>SUM(E29:E31)</f>
        <v>90655</v>
      </c>
      <c r="F32" s="34" t="s">
        <v>64</v>
      </c>
      <c r="G32" s="23">
        <f>SUM(G29:G31)</f>
        <v>159837.785</v>
      </c>
      <c r="H32" s="23"/>
      <c r="I32" s="23">
        <f>SUM(I29:I31)</f>
        <v>166368.731</v>
      </c>
      <c r="J32" s="23"/>
    </row>
    <row r="33" spans="3:9" ht="9" customHeight="1">
      <c r="C33" s="6"/>
      <c r="D33" s="19"/>
      <c r="E33" s="23"/>
      <c r="F33" s="34"/>
      <c r="G33" s="23"/>
      <c r="H33" s="23"/>
      <c r="I33" s="23"/>
    </row>
    <row r="34" spans="2:9" ht="15">
      <c r="B34" s="12" t="s">
        <v>19</v>
      </c>
      <c r="C34" s="15"/>
      <c r="D34" s="19"/>
      <c r="E34" s="23"/>
      <c r="F34" s="34"/>
      <c r="G34" s="23"/>
      <c r="H34" s="23"/>
      <c r="I34" s="23"/>
    </row>
    <row r="35" spans="2:9" ht="15">
      <c r="B35" s="13" t="s">
        <v>18</v>
      </c>
      <c r="C35" s="6">
        <v>9500</v>
      </c>
      <c r="D35" s="19"/>
      <c r="E35" s="28">
        <v>6939</v>
      </c>
      <c r="F35" s="37" t="s">
        <v>64</v>
      </c>
      <c r="G35" s="23">
        <v>11900</v>
      </c>
      <c r="H35" s="23"/>
      <c r="I35" s="23">
        <v>9500</v>
      </c>
    </row>
    <row r="36" spans="2:9" ht="15">
      <c r="B36" s="30" t="s">
        <v>56</v>
      </c>
      <c r="C36" s="6">
        <v>2700</v>
      </c>
      <c r="D36" s="19"/>
      <c r="E36" s="33" t="s">
        <v>47</v>
      </c>
      <c r="F36" s="37"/>
      <c r="G36" s="23" t="s">
        <v>47</v>
      </c>
      <c r="H36" s="23"/>
      <c r="I36" s="29">
        <v>0</v>
      </c>
    </row>
    <row r="37" spans="2:11" ht="15">
      <c r="B37" s="2" t="s">
        <v>51</v>
      </c>
      <c r="C37" s="6">
        <v>14085</v>
      </c>
      <c r="D37" s="19"/>
      <c r="E37" s="23">
        <v>10126</v>
      </c>
      <c r="F37" s="34" t="s">
        <v>64</v>
      </c>
      <c r="G37" s="23">
        <v>14180</v>
      </c>
      <c r="H37" s="23"/>
      <c r="I37" s="23">
        <v>17000</v>
      </c>
      <c r="K37" t="s">
        <v>60</v>
      </c>
    </row>
    <row r="38" spans="2:9" ht="15">
      <c r="B38" s="2" t="s">
        <v>2</v>
      </c>
      <c r="C38" s="6">
        <v>2100</v>
      </c>
      <c r="D38" s="19"/>
      <c r="E38" s="23">
        <v>1502</v>
      </c>
      <c r="F38" s="34" t="s">
        <v>64</v>
      </c>
      <c r="G38" s="23">
        <v>2575</v>
      </c>
      <c r="H38" s="23"/>
      <c r="I38" s="23">
        <v>2100</v>
      </c>
    </row>
    <row r="39" spans="2:9" ht="15">
      <c r="B39" s="2" t="s">
        <v>37</v>
      </c>
      <c r="C39" s="14">
        <v>3000</v>
      </c>
      <c r="D39" s="19"/>
      <c r="E39" s="23">
        <v>0</v>
      </c>
      <c r="F39" s="34"/>
      <c r="G39" s="23">
        <v>0</v>
      </c>
      <c r="H39" s="23"/>
      <c r="I39" s="23">
        <v>3000</v>
      </c>
    </row>
    <row r="40" spans="2:9" ht="15">
      <c r="B40" s="24" t="s">
        <v>68</v>
      </c>
      <c r="C40" s="14"/>
      <c r="D40" s="19"/>
      <c r="E40" s="23"/>
      <c r="F40" s="34"/>
      <c r="G40" s="23"/>
      <c r="H40" s="23"/>
      <c r="I40" s="23">
        <v>15338</v>
      </c>
    </row>
    <row r="41" spans="2:9" ht="15">
      <c r="B41" s="13" t="s">
        <v>20</v>
      </c>
      <c r="C41" s="6">
        <v>1000</v>
      </c>
      <c r="D41" s="19"/>
      <c r="E41" s="23">
        <v>0</v>
      </c>
      <c r="F41" s="34"/>
      <c r="G41" s="23">
        <v>0</v>
      </c>
      <c r="H41" s="23"/>
      <c r="I41" s="23">
        <v>1000</v>
      </c>
    </row>
    <row r="42" spans="2:9" ht="15">
      <c r="B42" s="2" t="s">
        <v>16</v>
      </c>
      <c r="C42" s="8">
        <f>SUM(C35:C41)</f>
        <v>32385</v>
      </c>
      <c r="D42" s="19"/>
      <c r="E42" s="23">
        <f>SUM(E35:E41)</f>
        <v>18567</v>
      </c>
      <c r="F42" s="34" t="s">
        <v>64</v>
      </c>
      <c r="G42" s="23">
        <f>SUM(G35:G41)</f>
        <v>28655</v>
      </c>
      <c r="H42" s="23"/>
      <c r="I42" s="23">
        <f>SUM(I35:I41)</f>
        <v>47938</v>
      </c>
    </row>
    <row r="43" spans="3:9" ht="9" customHeight="1">
      <c r="C43" s="6"/>
      <c r="D43" s="19"/>
      <c r="E43" s="23"/>
      <c r="F43" s="34"/>
      <c r="G43" s="23"/>
      <c r="H43" s="23"/>
      <c r="I43" s="23"/>
    </row>
    <row r="44" spans="2:9" ht="15">
      <c r="B44" s="12" t="s">
        <v>3</v>
      </c>
      <c r="C44" s="6"/>
      <c r="D44" s="19"/>
      <c r="E44" s="23"/>
      <c r="F44" s="34"/>
      <c r="G44" s="23"/>
      <c r="H44" s="23"/>
      <c r="I44" s="23"/>
    </row>
    <row r="45" spans="2:9" ht="15">
      <c r="B45" s="2" t="s">
        <v>4</v>
      </c>
      <c r="C45" s="16">
        <v>1400</v>
      </c>
      <c r="D45" s="19"/>
      <c r="E45" s="28">
        <v>777</v>
      </c>
      <c r="F45" s="34"/>
      <c r="G45" s="23">
        <f>E45*1.71</f>
        <v>1328.67</v>
      </c>
      <c r="H45" s="23"/>
      <c r="I45" s="23">
        <v>1400</v>
      </c>
    </row>
    <row r="46" spans="2:9" ht="15">
      <c r="B46" s="2" t="s">
        <v>5</v>
      </c>
      <c r="C46" s="6">
        <v>2600</v>
      </c>
      <c r="D46" s="19"/>
      <c r="E46" s="23">
        <v>2395</v>
      </c>
      <c r="F46" s="34"/>
      <c r="G46" s="23">
        <f>E46*1.71</f>
        <v>4095.45</v>
      </c>
      <c r="H46" s="23"/>
      <c r="I46" s="23">
        <v>2600</v>
      </c>
    </row>
    <row r="47" spans="2:9" ht="15">
      <c r="B47" s="2" t="s">
        <v>6</v>
      </c>
      <c r="C47" s="6">
        <v>2000</v>
      </c>
      <c r="D47" s="19"/>
      <c r="E47" s="23">
        <v>1645</v>
      </c>
      <c r="F47" s="34"/>
      <c r="G47" s="23">
        <f>E47*1.71</f>
        <v>2812.95</v>
      </c>
      <c r="H47" s="23"/>
      <c r="I47" s="23">
        <v>3000</v>
      </c>
    </row>
    <row r="48" spans="2:9" ht="15">
      <c r="B48" s="2" t="s">
        <v>7</v>
      </c>
      <c r="C48" s="6">
        <v>2000</v>
      </c>
      <c r="D48" s="19"/>
      <c r="E48" s="23">
        <v>2051</v>
      </c>
      <c r="F48" s="34"/>
      <c r="G48" s="23">
        <v>2051</v>
      </c>
      <c r="H48" s="23"/>
      <c r="I48" s="23">
        <v>2050</v>
      </c>
    </row>
    <row r="49" spans="2:9" ht="15">
      <c r="B49" s="24" t="s">
        <v>65</v>
      </c>
      <c r="C49" s="6"/>
      <c r="D49" s="19"/>
      <c r="E49" s="23">
        <v>5695</v>
      </c>
      <c r="F49" s="34"/>
      <c r="G49" s="23">
        <v>5695</v>
      </c>
      <c r="H49" s="23"/>
      <c r="I49" s="23"/>
    </row>
    <row r="50" spans="2:9" ht="15">
      <c r="B50" s="2" t="s">
        <v>36</v>
      </c>
      <c r="C50" s="6">
        <v>100</v>
      </c>
      <c r="D50" s="19"/>
      <c r="E50" s="23">
        <v>237</v>
      </c>
      <c r="F50" s="34"/>
      <c r="G50" s="23">
        <f>E50*1.71</f>
        <v>405.27</v>
      </c>
      <c r="H50" s="23"/>
      <c r="I50" s="23">
        <v>100</v>
      </c>
    </row>
    <row r="51" spans="2:9" ht="15">
      <c r="B51" s="2" t="s">
        <v>16</v>
      </c>
      <c r="C51" s="6">
        <f>SUM(C45:C50)</f>
        <v>8100</v>
      </c>
      <c r="D51" s="19"/>
      <c r="E51" s="23">
        <f>SUM(E45:E50)</f>
        <v>12800</v>
      </c>
      <c r="F51" s="34" t="s">
        <v>64</v>
      </c>
      <c r="G51" s="23">
        <f>SUM(G45:G50)</f>
        <v>16388.34</v>
      </c>
      <c r="H51" s="23"/>
      <c r="I51" s="23">
        <f>SUM(I45:I50)</f>
        <v>9150</v>
      </c>
    </row>
    <row r="52" spans="3:9" ht="9" customHeight="1">
      <c r="C52" s="6"/>
      <c r="D52" s="19"/>
      <c r="E52" s="23"/>
      <c r="F52" s="34"/>
      <c r="G52" s="23"/>
      <c r="H52" s="23"/>
      <c r="I52" s="23"/>
    </row>
    <row r="53" spans="2:9" ht="15">
      <c r="B53" s="12" t="s">
        <v>8</v>
      </c>
      <c r="C53" s="6"/>
      <c r="D53" s="19"/>
      <c r="E53" s="23"/>
      <c r="F53" s="34"/>
      <c r="G53" s="23"/>
      <c r="H53" s="23"/>
      <c r="I53" s="23"/>
    </row>
    <row r="54" spans="2:9" ht="15">
      <c r="B54" s="2" t="s">
        <v>9</v>
      </c>
      <c r="C54" s="6">
        <v>3400</v>
      </c>
      <c r="D54" s="19"/>
      <c r="E54" s="23">
        <v>2409</v>
      </c>
      <c r="F54" s="34"/>
      <c r="G54" s="23">
        <f>E54*1.71</f>
        <v>4119.39</v>
      </c>
      <c r="H54" s="23"/>
      <c r="I54" s="23">
        <v>4100</v>
      </c>
    </row>
    <row r="55" spans="2:9" ht="15">
      <c r="B55" s="2" t="s">
        <v>10</v>
      </c>
      <c r="C55" s="6">
        <v>600</v>
      </c>
      <c r="D55" s="19"/>
      <c r="E55" s="23">
        <v>366</v>
      </c>
      <c r="F55" s="34"/>
      <c r="G55" s="23">
        <f>E55*1.71</f>
        <v>625.86</v>
      </c>
      <c r="H55" s="23"/>
      <c r="I55" s="23">
        <v>625</v>
      </c>
    </row>
    <row r="56" spans="2:9" ht="15">
      <c r="B56" s="24" t="s">
        <v>48</v>
      </c>
      <c r="C56" s="6">
        <v>1415</v>
      </c>
      <c r="D56" s="19"/>
      <c r="E56" s="23">
        <v>776</v>
      </c>
      <c r="F56" s="34"/>
      <c r="G56" s="23">
        <f>E56*1.71</f>
        <v>1326.96</v>
      </c>
      <c r="H56" s="23"/>
      <c r="I56" s="23">
        <v>1350</v>
      </c>
    </row>
    <row r="57" spans="2:9" ht="15">
      <c r="B57" s="2" t="s">
        <v>11</v>
      </c>
      <c r="C57" s="6">
        <v>3600</v>
      </c>
      <c r="D57" s="19"/>
      <c r="E57" s="23">
        <v>1403</v>
      </c>
      <c r="F57" s="34"/>
      <c r="G57" s="23">
        <f>E57*1.71</f>
        <v>2399.13</v>
      </c>
      <c r="H57" s="23"/>
      <c r="I57" s="23">
        <v>2400</v>
      </c>
    </row>
    <row r="58" spans="2:9" ht="15">
      <c r="B58" s="2" t="s">
        <v>12</v>
      </c>
      <c r="C58" s="6">
        <v>3100</v>
      </c>
      <c r="D58" s="19"/>
      <c r="E58" s="23">
        <v>3100</v>
      </c>
      <c r="F58" s="34"/>
      <c r="G58" s="23">
        <v>5200</v>
      </c>
      <c r="H58" s="23"/>
      <c r="I58" s="23">
        <v>5200</v>
      </c>
    </row>
    <row r="59" spans="2:11" ht="15">
      <c r="B59" s="2" t="s">
        <v>13</v>
      </c>
      <c r="C59" s="6">
        <v>6000</v>
      </c>
      <c r="D59" s="19"/>
      <c r="E59" s="23">
        <v>1400</v>
      </c>
      <c r="F59" s="34"/>
      <c r="G59" s="23">
        <v>4600</v>
      </c>
      <c r="H59" s="23"/>
      <c r="I59" s="23">
        <v>4600</v>
      </c>
      <c r="K59" t="s">
        <v>63</v>
      </c>
    </row>
    <row r="60" spans="2:9" ht="15">
      <c r="B60" s="2" t="s">
        <v>16</v>
      </c>
      <c r="C60" s="6">
        <f>SUM(C54:C59)</f>
        <v>18115</v>
      </c>
      <c r="D60" s="19"/>
      <c r="E60" s="23">
        <f>SUM(E54:E59)</f>
        <v>9454</v>
      </c>
      <c r="F60" s="34" t="s">
        <v>64</v>
      </c>
      <c r="G60" s="23">
        <f>SUM(G54:G59)</f>
        <v>18271.34</v>
      </c>
      <c r="H60" s="23"/>
      <c r="I60" s="23">
        <f>SUM(I54:I59)</f>
        <v>18275</v>
      </c>
    </row>
    <row r="61" spans="3:9" ht="9" customHeight="1">
      <c r="C61" s="6"/>
      <c r="D61" s="19"/>
      <c r="E61" s="23"/>
      <c r="F61" s="34"/>
      <c r="G61" s="23"/>
      <c r="H61" s="23"/>
      <c r="I61" s="23"/>
    </row>
    <row r="62" spans="2:9" ht="15">
      <c r="B62" s="12" t="s">
        <v>14</v>
      </c>
      <c r="C62" s="6"/>
      <c r="D62" s="19"/>
      <c r="E62" s="23"/>
      <c r="F62" s="34"/>
      <c r="G62" s="23"/>
      <c r="H62" s="23"/>
      <c r="I62" s="23"/>
    </row>
    <row r="63" spans="2:9" ht="15">
      <c r="B63" s="13" t="s">
        <v>41</v>
      </c>
      <c r="C63" s="6">
        <v>2500</v>
      </c>
      <c r="D63" s="19"/>
      <c r="E63" s="23">
        <v>950</v>
      </c>
      <c r="F63" s="34"/>
      <c r="G63" s="23">
        <f>E63*1.71</f>
        <v>1624.5</v>
      </c>
      <c r="H63" s="23"/>
      <c r="I63" s="23">
        <v>2000</v>
      </c>
    </row>
    <row r="64" spans="2:9" ht="15">
      <c r="B64" s="2" t="s">
        <v>15</v>
      </c>
      <c r="C64" s="6">
        <v>3000</v>
      </c>
      <c r="D64" s="19"/>
      <c r="E64" s="23">
        <v>0</v>
      </c>
      <c r="F64" s="34"/>
      <c r="G64" s="23">
        <v>1000</v>
      </c>
      <c r="H64" s="23"/>
      <c r="I64" s="23">
        <v>2000</v>
      </c>
    </row>
    <row r="65" spans="2:9" ht="15">
      <c r="B65" s="13" t="s">
        <v>33</v>
      </c>
      <c r="C65" s="6">
        <v>5000</v>
      </c>
      <c r="D65" s="19"/>
      <c r="E65" s="23">
        <v>4001</v>
      </c>
      <c r="F65" s="34"/>
      <c r="G65" s="23">
        <v>4001</v>
      </c>
      <c r="H65" s="23"/>
      <c r="I65" s="23">
        <v>5000</v>
      </c>
    </row>
    <row r="66" spans="2:9" ht="15">
      <c r="B66" s="2" t="s">
        <v>40</v>
      </c>
      <c r="C66" s="6">
        <v>0</v>
      </c>
      <c r="D66" s="19"/>
      <c r="E66" s="23">
        <v>233</v>
      </c>
      <c r="F66" s="34"/>
      <c r="G66" s="23">
        <v>300</v>
      </c>
      <c r="H66" s="23"/>
      <c r="I66" s="23">
        <v>300</v>
      </c>
    </row>
    <row r="67" spans="2:9" ht="15">
      <c r="B67" s="2" t="s">
        <v>16</v>
      </c>
      <c r="C67" s="17">
        <f>C63+C66+C64+C65</f>
        <v>10500</v>
      </c>
      <c r="D67" s="19"/>
      <c r="E67" s="23">
        <f>SUM(E63:E66)</f>
        <v>5184</v>
      </c>
      <c r="F67" s="34" t="s">
        <v>64</v>
      </c>
      <c r="G67" s="23">
        <f>SUM(G63:G65)</f>
        <v>6625.5</v>
      </c>
      <c r="H67" s="23"/>
      <c r="I67" s="23">
        <f>SUM(I63:I66)</f>
        <v>9300</v>
      </c>
    </row>
    <row r="68" spans="3:4" ht="9" customHeight="1">
      <c r="C68" s="6"/>
      <c r="D68" s="2"/>
    </row>
    <row r="69" spans="1:9" s="1" customFormat="1" ht="15">
      <c r="A69" s="9"/>
      <c r="B69" s="4" t="s">
        <v>21</v>
      </c>
      <c r="C69" s="18">
        <f>C26+C32+C42+C51+C60+C67</f>
        <v>269219</v>
      </c>
      <c r="D69" s="36" t="s">
        <v>64</v>
      </c>
      <c r="E69" s="18">
        <f>E26+E32+E42+E51+E60+E67</f>
        <v>156056</v>
      </c>
      <c r="F69" s="36" t="s">
        <v>64</v>
      </c>
      <c r="G69" s="18">
        <f>G26+G32+G42+G51+G60+G67</f>
        <v>261977.965</v>
      </c>
      <c r="I69" s="25">
        <f>I26+I32+I42+I51+I60+I67</f>
        <v>283431.731</v>
      </c>
    </row>
    <row r="70" spans="3:4" ht="9" customHeight="1">
      <c r="C70" s="17"/>
      <c r="D70" s="19"/>
    </row>
    <row r="71" spans="1:9" s="1" customFormat="1" ht="15">
      <c r="A71" s="9"/>
      <c r="B71" s="4" t="s">
        <v>32</v>
      </c>
      <c r="C71" s="18">
        <f>C22-C69</f>
        <v>157</v>
      </c>
      <c r="D71" s="18"/>
      <c r="E71" s="18"/>
      <c r="F71" s="36"/>
      <c r="G71" s="18">
        <f>G22-G69</f>
        <v>919.0350000000035</v>
      </c>
      <c r="H71" s="18"/>
      <c r="I71" s="18">
        <f>I22-I69</f>
        <v>0.268999999971129</v>
      </c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</sheetData>
  <sheetProtection/>
  <mergeCells count="2">
    <mergeCell ref="A2:M2"/>
    <mergeCell ref="A3:M3"/>
  </mergeCells>
  <printOptions horizontalCentered="1"/>
  <pageMargins left="0.25" right="0.25" top="0.25" bottom="0.5" header="0.3" footer="0.3"/>
  <pageSetup fitToHeight="1" fitToWidth="1" orientation="portrait" scale="69"/>
  <headerFooter alignWithMargins="0">
    <oddFooter>&amp;C&amp;"Calibri,Regular"&amp;K000000Prepared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Cronise</dc:creator>
  <cp:keywords/>
  <dc:description/>
  <cp:lastModifiedBy>Ronald Cronise</cp:lastModifiedBy>
  <cp:lastPrinted>2018-12-14T16:25:36Z</cp:lastPrinted>
  <dcterms:created xsi:type="dcterms:W3CDTF">2015-01-19T18:53:14Z</dcterms:created>
  <dcterms:modified xsi:type="dcterms:W3CDTF">2018-12-14T16:26:45Z</dcterms:modified>
  <cp:category/>
  <cp:version/>
  <cp:contentType/>
  <cp:contentStatus/>
</cp:coreProperties>
</file>